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9255" windowHeight="7695" activeTab="0"/>
  </bookViews>
  <sheets>
    <sheet name="PE Table" sheetId="1" r:id="rId1"/>
    <sheet name="AF Chart" sheetId="2" r:id="rId2"/>
    <sheet name="MV to AF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<sst xmlns="http://schemas.openxmlformats.org/spreadsheetml/2006/main" count="42" uniqueCount="40">
  <si>
    <t>% Change/Coolant</t>
  </si>
  <si>
    <t>% Change/RPM</t>
  </si>
  <si>
    <t>RPM</t>
  </si>
  <si>
    <t>Degrees C</t>
  </si>
  <si>
    <t>(28) C</t>
  </si>
  <si>
    <t>(40) C</t>
  </si>
  <si>
    <t>(16) C</t>
  </si>
  <si>
    <t>(4) C</t>
  </si>
  <si>
    <t>8 C</t>
  </si>
  <si>
    <t>20 C</t>
  </si>
  <si>
    <t>32 C</t>
  </si>
  <si>
    <t>44 C</t>
  </si>
  <si>
    <t>56 C</t>
  </si>
  <si>
    <t>68 C</t>
  </si>
  <si>
    <t>80 C</t>
  </si>
  <si>
    <t>92 C</t>
  </si>
  <si>
    <t>104 C</t>
  </si>
  <si>
    <t>116 C</t>
  </si>
  <si>
    <t>128 C</t>
  </si>
  <si>
    <t>Air/Fuel Ratios</t>
  </si>
  <si>
    <t>80 (176F)</t>
  </si>
  <si>
    <t>92 (198F)</t>
  </si>
  <si>
    <t>104(219F)</t>
  </si>
  <si>
    <t>Prog</t>
  </si>
  <si>
    <t>Act</t>
  </si>
  <si>
    <t>Des</t>
  </si>
  <si>
    <t>New #</t>
  </si>
  <si>
    <t>AFR</t>
  </si>
  <si>
    <t>MV</t>
  </si>
  <si>
    <t>Rich AFR Point:</t>
  </si>
  <si>
    <t>Lean AFR Point:</t>
  </si>
  <si>
    <t>Rich AFR Voltage:</t>
  </si>
  <si>
    <t>Lean AFR Voltage:</t>
  </si>
  <si>
    <t>15psi</t>
  </si>
  <si>
    <t>0volts</t>
  </si>
  <si>
    <t>452psi</t>
  </si>
  <si>
    <t>5volts</t>
  </si>
  <si>
    <t>Voltage Offset (MV):</t>
  </si>
  <si>
    <t>Enter MV:</t>
  </si>
  <si>
    <t>Quick Reference Chart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</si>
</sst>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"/>
    <numFmt numFmtId="167" formatCode="0.0"/>
  </numFmts>
  <fonts count="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b/>
      <u val="single"/>
      <sz val="12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167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A/F Ratio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175"/>
          <c:w val="0.8495"/>
          <c:h val="0.84275"/>
        </c:manualLayout>
      </c:layout>
      <c:lineChart>
        <c:grouping val="standard"/>
        <c:varyColors val="0"/>
        <c:ser>
          <c:idx val="0"/>
          <c:order val="0"/>
          <c:tx>
            <c:v>Actual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'PE Table'!$C$6:$C$18</c:f>
              <c:numCache>
                <c:ptCount val="13"/>
                <c:pt idx="0">
                  <c:v>2000</c:v>
                </c:pt>
                <c:pt idx="1">
                  <c:v>2400</c:v>
                </c:pt>
                <c:pt idx="2">
                  <c:v>2800</c:v>
                </c:pt>
                <c:pt idx="3">
                  <c:v>3200</c:v>
                </c:pt>
                <c:pt idx="4">
                  <c:v>3600</c:v>
                </c:pt>
                <c:pt idx="5">
                  <c:v>4000</c:v>
                </c:pt>
                <c:pt idx="6">
                  <c:v>4400</c:v>
                </c:pt>
                <c:pt idx="7">
                  <c:v>4800</c:v>
                </c:pt>
                <c:pt idx="8">
                  <c:v>5200</c:v>
                </c:pt>
                <c:pt idx="9">
                  <c:v>5600</c:v>
                </c:pt>
                <c:pt idx="10">
                  <c:v>6000</c:v>
                </c:pt>
                <c:pt idx="11">
                  <c:v>6400</c:v>
                </c:pt>
                <c:pt idx="12">
                  <c:v>6800</c:v>
                </c:pt>
              </c:numCache>
            </c:numRef>
          </c:cat>
          <c:val>
            <c:numRef>
              <c:f>'PE Table'!$F$6:$F$18</c:f>
              <c:numCache>
                <c:ptCount val="13"/>
                <c:pt idx="0">
                  <c:v>12.5</c:v>
                </c:pt>
                <c:pt idx="1">
                  <c:v>12.7</c:v>
                </c:pt>
                <c:pt idx="2">
                  <c:v>12.7</c:v>
                </c:pt>
                <c:pt idx="3">
                  <c:v>12.7</c:v>
                </c:pt>
                <c:pt idx="4">
                  <c:v>12.9</c:v>
                </c:pt>
                <c:pt idx="5">
                  <c:v>13.1</c:v>
                </c:pt>
                <c:pt idx="6">
                  <c:v>13.1</c:v>
                </c:pt>
                <c:pt idx="7">
                  <c:v>12.7</c:v>
                </c:pt>
                <c:pt idx="8">
                  <c:v>12.7</c:v>
                </c:pt>
                <c:pt idx="9">
                  <c:v>12.7</c:v>
                </c:pt>
                <c:pt idx="10">
                  <c:v>12.7</c:v>
                </c:pt>
                <c:pt idx="11">
                  <c:v>12.85</c:v>
                </c:pt>
                <c:pt idx="12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v>Desired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'PE Table'!$C$6:$C$18</c:f>
              <c:numCache>
                <c:ptCount val="13"/>
                <c:pt idx="0">
                  <c:v>2000</c:v>
                </c:pt>
                <c:pt idx="1">
                  <c:v>2400</c:v>
                </c:pt>
                <c:pt idx="2">
                  <c:v>2800</c:v>
                </c:pt>
                <c:pt idx="3">
                  <c:v>3200</c:v>
                </c:pt>
                <c:pt idx="4">
                  <c:v>3600</c:v>
                </c:pt>
                <c:pt idx="5">
                  <c:v>4000</c:v>
                </c:pt>
                <c:pt idx="6">
                  <c:v>4400</c:v>
                </c:pt>
                <c:pt idx="7">
                  <c:v>4800</c:v>
                </c:pt>
                <c:pt idx="8">
                  <c:v>5200</c:v>
                </c:pt>
                <c:pt idx="9">
                  <c:v>5600</c:v>
                </c:pt>
                <c:pt idx="10">
                  <c:v>6000</c:v>
                </c:pt>
                <c:pt idx="11">
                  <c:v>6400</c:v>
                </c:pt>
                <c:pt idx="12">
                  <c:v>6800</c:v>
                </c:pt>
              </c:numCache>
            </c:numRef>
          </c:cat>
          <c:val>
            <c:numRef>
              <c:f>'PE Table'!$G$6:$G$18</c:f>
              <c:numCache>
                <c:ptCount val="13"/>
                <c:pt idx="0">
                  <c:v>12.5</c:v>
                </c:pt>
                <c:pt idx="1">
                  <c:v>12.7</c:v>
                </c:pt>
                <c:pt idx="2">
                  <c:v>12.7</c:v>
                </c:pt>
                <c:pt idx="3">
                  <c:v>12.7</c:v>
                </c:pt>
                <c:pt idx="4">
                  <c:v>12.7</c:v>
                </c:pt>
                <c:pt idx="5">
                  <c:v>12.7</c:v>
                </c:pt>
                <c:pt idx="6">
                  <c:v>12.7</c:v>
                </c:pt>
                <c:pt idx="7">
                  <c:v>12.7</c:v>
                </c:pt>
                <c:pt idx="8">
                  <c:v>12.7</c:v>
                </c:pt>
                <c:pt idx="9">
                  <c:v>12.7</c:v>
                </c:pt>
                <c:pt idx="10">
                  <c:v>12.7</c:v>
                </c:pt>
                <c:pt idx="11">
                  <c:v>12.7</c:v>
                </c:pt>
                <c:pt idx="12">
                  <c:v>12.7</c:v>
                </c:pt>
              </c:numCache>
            </c:numRef>
          </c:val>
          <c:smooth val="0"/>
        </c:ser>
        <c:axId val="37084845"/>
        <c:axId val="65328150"/>
      </c:lineChart>
      <c:catAx>
        <c:axId val="37084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65328150"/>
        <c:crosses val="autoZero"/>
        <c:auto val="1"/>
        <c:lblOffset val="100"/>
        <c:noMultiLvlLbl val="0"/>
      </c:catAx>
      <c:valAx>
        <c:axId val="65328150"/>
        <c:scaling>
          <c:orientation val="minMax"/>
          <c:max val="14.5"/>
          <c:min val="1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A/F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0848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"/>
          <c:y val="0.53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13.7109375" style="0" customWidth="1"/>
    <col min="2" max="2" width="6.57421875" style="0" customWidth="1"/>
    <col min="3" max="3" width="11.140625" style="0" customWidth="1"/>
    <col min="4" max="4" width="17.57421875" style="0" customWidth="1"/>
    <col min="5" max="5" width="7.57421875" style="0" customWidth="1"/>
    <col min="6" max="6" width="6.57421875" style="0" customWidth="1"/>
    <col min="7" max="8" width="7.140625" style="0" customWidth="1"/>
    <col min="9" max="9" width="5.8515625" style="0" customWidth="1"/>
    <col min="10" max="10" width="7.00390625" style="0" customWidth="1"/>
    <col min="11" max="11" width="6.421875" style="0" customWidth="1"/>
    <col min="12" max="12" width="6.00390625" style="0" customWidth="1"/>
    <col min="13" max="14" width="6.421875" style="0" customWidth="1"/>
    <col min="15" max="15" width="6.7109375" style="0" customWidth="1"/>
    <col min="16" max="16" width="8.140625" style="0" customWidth="1"/>
  </cols>
  <sheetData>
    <row r="1" spans="1:8" ht="15.75">
      <c r="A1" s="19" t="s">
        <v>3</v>
      </c>
      <c r="B1" s="19" t="s">
        <v>0</v>
      </c>
      <c r="C1" s="19" t="s">
        <v>2</v>
      </c>
      <c r="D1" s="21" t="s">
        <v>1</v>
      </c>
      <c r="E1" s="19" t="s">
        <v>23</v>
      </c>
      <c r="F1" s="21" t="s">
        <v>24</v>
      </c>
      <c r="G1" s="21" t="s">
        <v>25</v>
      </c>
      <c r="H1" s="19" t="s">
        <v>26</v>
      </c>
    </row>
    <row r="2" spans="1:12" ht="12.75">
      <c r="A2" s="1">
        <v>-40</v>
      </c>
      <c r="B2" s="1">
        <v>94.1</v>
      </c>
      <c r="C2" s="1">
        <v>400</v>
      </c>
      <c r="D2" s="1">
        <v>2.7</v>
      </c>
      <c r="E2" s="3">
        <f>14.7/(1+$B$13/100+D2/100)</f>
        <v>12.42603550295858</v>
      </c>
      <c r="F2" s="8">
        <f>E2</f>
        <v>12.42603550295858</v>
      </c>
      <c r="G2" s="3">
        <f>E2</f>
        <v>12.42603550295858</v>
      </c>
      <c r="H2" s="6">
        <f>1470/(G2*E2/F2)-(100+$B$13)</f>
        <v>2.700000000000003</v>
      </c>
      <c r="L2" s="18"/>
    </row>
    <row r="3" spans="1:12" ht="12.75">
      <c r="A3" s="1">
        <f aca="true" t="shared" si="0" ref="A3:A11">A2+12</f>
        <v>-28</v>
      </c>
      <c r="B3" s="1">
        <v>73.8</v>
      </c>
      <c r="C3" s="1">
        <f>C2+400</f>
        <v>800</v>
      </c>
      <c r="D3" s="1">
        <v>0</v>
      </c>
      <c r="E3" s="3">
        <f aca="true" t="shared" si="1" ref="E3:E18">14.7/(1+$B$13/100+D3/100)</f>
        <v>12.716262975778546</v>
      </c>
      <c r="F3" s="8">
        <v>14.7</v>
      </c>
      <c r="G3" s="3">
        <v>14.7</v>
      </c>
      <c r="H3" s="6">
        <f aca="true" t="shared" si="2" ref="H3:H18">1470/(G3*E3/F3)-(100+$B$13)</f>
        <v>0</v>
      </c>
      <c r="L3" s="18"/>
    </row>
    <row r="4" spans="1:12" ht="12.75">
      <c r="A4" s="1">
        <f t="shared" si="0"/>
        <v>-16</v>
      </c>
      <c r="B4" s="1">
        <v>57</v>
      </c>
      <c r="C4" s="1">
        <f aca="true" t="shared" si="3" ref="C4:C18">C3+400</f>
        <v>1200</v>
      </c>
      <c r="D4" s="1">
        <v>0</v>
      </c>
      <c r="E4" s="3">
        <f t="shared" si="1"/>
        <v>12.716262975778546</v>
      </c>
      <c r="F4" s="8">
        <v>14.7</v>
      </c>
      <c r="G4" s="3">
        <v>14.7</v>
      </c>
      <c r="H4" s="6">
        <f t="shared" si="2"/>
        <v>0</v>
      </c>
      <c r="L4" s="18"/>
    </row>
    <row r="5" spans="1:12" ht="12.75">
      <c r="A5" s="1">
        <f t="shared" si="0"/>
        <v>-4</v>
      </c>
      <c r="B5" s="1">
        <v>39.5</v>
      </c>
      <c r="C5" s="1">
        <f t="shared" si="3"/>
        <v>1600</v>
      </c>
      <c r="D5" s="1">
        <v>0.4</v>
      </c>
      <c r="E5" s="3">
        <f t="shared" si="1"/>
        <v>12.672413793103448</v>
      </c>
      <c r="F5" s="8">
        <v>12.3</v>
      </c>
      <c r="G5" s="3">
        <v>12.3</v>
      </c>
      <c r="H5" s="6">
        <f t="shared" si="2"/>
        <v>0.4000000000000199</v>
      </c>
      <c r="L5" s="18"/>
    </row>
    <row r="6" spans="1:12" ht="12.75">
      <c r="A6" s="1">
        <f t="shared" si="0"/>
        <v>8</v>
      </c>
      <c r="B6" s="1">
        <v>36.7</v>
      </c>
      <c r="C6" s="1">
        <f t="shared" si="3"/>
        <v>2000</v>
      </c>
      <c r="D6" s="1">
        <v>3.1</v>
      </c>
      <c r="E6" s="3">
        <f t="shared" si="1"/>
        <v>12.384161752316766</v>
      </c>
      <c r="F6" s="8">
        <v>12.5</v>
      </c>
      <c r="G6" s="3">
        <v>12.5</v>
      </c>
      <c r="H6" s="6">
        <f t="shared" si="2"/>
        <v>3.0999999999999943</v>
      </c>
      <c r="L6" s="18"/>
    </row>
    <row r="7" spans="1:12" ht="12.75">
      <c r="A7" s="1">
        <f t="shared" si="0"/>
        <v>20</v>
      </c>
      <c r="B7" s="1">
        <v>34.4</v>
      </c>
      <c r="C7" s="1">
        <f t="shared" si="3"/>
        <v>2400</v>
      </c>
      <c r="D7" s="1">
        <v>2.7</v>
      </c>
      <c r="E7" s="3">
        <f t="shared" si="1"/>
        <v>12.42603550295858</v>
      </c>
      <c r="F7" s="3">
        <v>12.7</v>
      </c>
      <c r="G7" s="3">
        <v>12.7</v>
      </c>
      <c r="H7" s="6">
        <f t="shared" si="2"/>
        <v>2.700000000000003</v>
      </c>
      <c r="L7" s="18"/>
    </row>
    <row r="8" spans="1:12" ht="12.75">
      <c r="A8" s="1">
        <f t="shared" si="0"/>
        <v>32</v>
      </c>
      <c r="B8" s="1">
        <v>27.3</v>
      </c>
      <c r="C8" s="1">
        <f t="shared" si="3"/>
        <v>2800</v>
      </c>
      <c r="D8" s="1">
        <v>1.2</v>
      </c>
      <c r="E8" s="3">
        <f t="shared" si="1"/>
        <v>12.585616438356164</v>
      </c>
      <c r="F8" s="3">
        <v>12.7</v>
      </c>
      <c r="G8" s="3">
        <v>12.7</v>
      </c>
      <c r="H8" s="6">
        <f t="shared" si="2"/>
        <v>1.200000000000017</v>
      </c>
      <c r="L8" s="18"/>
    </row>
    <row r="9" spans="1:12" ht="12.75">
      <c r="A9" s="1">
        <f t="shared" si="0"/>
        <v>44</v>
      </c>
      <c r="B9" s="1">
        <v>26.6</v>
      </c>
      <c r="C9" s="1">
        <f t="shared" si="3"/>
        <v>3200</v>
      </c>
      <c r="D9" s="1">
        <v>0</v>
      </c>
      <c r="E9" s="3">
        <f t="shared" si="1"/>
        <v>12.716262975778546</v>
      </c>
      <c r="F9" s="3">
        <v>12.7</v>
      </c>
      <c r="G9" s="3">
        <v>12.7</v>
      </c>
      <c r="H9" s="6">
        <f t="shared" si="2"/>
        <v>0</v>
      </c>
      <c r="L9" s="18"/>
    </row>
    <row r="10" spans="1:12" ht="12.75">
      <c r="A10" s="1">
        <f t="shared" si="0"/>
        <v>56</v>
      </c>
      <c r="B10" s="1">
        <v>23</v>
      </c>
      <c r="C10" s="1">
        <f t="shared" si="3"/>
        <v>3600</v>
      </c>
      <c r="D10" s="1">
        <v>-1.6</v>
      </c>
      <c r="E10" s="3">
        <f t="shared" si="1"/>
        <v>12.894736842105264</v>
      </c>
      <c r="F10" s="3">
        <v>12.9</v>
      </c>
      <c r="G10" s="3">
        <v>12.7</v>
      </c>
      <c r="H10" s="6">
        <f t="shared" si="2"/>
        <v>0.1952755905511765</v>
      </c>
      <c r="L10" s="18"/>
    </row>
    <row r="11" spans="1:12" ht="12.75">
      <c r="A11" s="1">
        <f t="shared" si="0"/>
        <v>68</v>
      </c>
      <c r="B11" s="1">
        <v>19.1</v>
      </c>
      <c r="C11" s="1">
        <f t="shared" si="3"/>
        <v>4000</v>
      </c>
      <c r="D11" s="1">
        <v>-1.6</v>
      </c>
      <c r="E11" s="3">
        <f t="shared" si="1"/>
        <v>12.894736842105264</v>
      </c>
      <c r="F11" s="3">
        <v>13.1</v>
      </c>
      <c r="G11" s="3">
        <v>12.7</v>
      </c>
      <c r="H11" s="6">
        <f t="shared" si="2"/>
        <v>1.9905511811023615</v>
      </c>
      <c r="L11" s="18"/>
    </row>
    <row r="12" spans="1:12" ht="12.75">
      <c r="A12" s="1" t="s">
        <v>20</v>
      </c>
      <c r="B12" s="1">
        <v>15.6</v>
      </c>
      <c r="C12" s="1">
        <f t="shared" si="3"/>
        <v>4400</v>
      </c>
      <c r="D12" s="1">
        <v>-3.9</v>
      </c>
      <c r="E12" s="3">
        <f t="shared" si="1"/>
        <v>13.16025067144136</v>
      </c>
      <c r="F12" s="3">
        <v>13.1</v>
      </c>
      <c r="G12" s="3">
        <v>12.7</v>
      </c>
      <c r="H12" s="6">
        <f t="shared" si="2"/>
        <v>-0.3818897637795118</v>
      </c>
      <c r="L12" s="18"/>
    </row>
    <row r="13" spans="1:12" ht="12.75">
      <c r="A13" s="4" t="s">
        <v>21</v>
      </c>
      <c r="B13" s="1">
        <v>15.6</v>
      </c>
      <c r="C13" s="1">
        <f t="shared" si="3"/>
        <v>4800</v>
      </c>
      <c r="D13" s="1">
        <v>-3.5</v>
      </c>
      <c r="E13" s="3">
        <f t="shared" si="1"/>
        <v>13.113291703835861</v>
      </c>
      <c r="F13" s="3">
        <v>12.7</v>
      </c>
      <c r="G13" s="3">
        <v>12.7</v>
      </c>
      <c r="H13" s="6">
        <f t="shared" si="2"/>
        <v>-3.5</v>
      </c>
      <c r="L13" s="18"/>
    </row>
    <row r="14" spans="1:12" ht="12.75">
      <c r="A14" s="1" t="s">
        <v>22</v>
      </c>
      <c r="B14" s="1">
        <v>15.6</v>
      </c>
      <c r="C14" s="1">
        <f t="shared" si="3"/>
        <v>5200</v>
      </c>
      <c r="D14" s="1">
        <v>-3.9</v>
      </c>
      <c r="E14" s="3">
        <f t="shared" si="1"/>
        <v>13.16025067144136</v>
      </c>
      <c r="F14" s="3">
        <v>12.7</v>
      </c>
      <c r="G14" s="3">
        <v>12.7</v>
      </c>
      <c r="H14" s="6">
        <f t="shared" si="2"/>
        <v>-3.8999999999999773</v>
      </c>
      <c r="L14" s="18"/>
    </row>
    <row r="15" spans="1:12" ht="12.75">
      <c r="A15" s="1">
        <v>116</v>
      </c>
      <c r="B15" s="1">
        <v>20.3</v>
      </c>
      <c r="C15" s="1">
        <f t="shared" si="3"/>
        <v>5600</v>
      </c>
      <c r="D15" s="1">
        <v>-1.2</v>
      </c>
      <c r="E15" s="3">
        <f t="shared" si="1"/>
        <v>12.84965034965035</v>
      </c>
      <c r="F15" s="3">
        <v>12.7</v>
      </c>
      <c r="G15" s="3">
        <v>12.7</v>
      </c>
      <c r="H15" s="6">
        <f t="shared" si="2"/>
        <v>-1.2000000000000028</v>
      </c>
      <c r="L15" s="18"/>
    </row>
    <row r="16" spans="1:12" ht="12.75">
      <c r="A16" s="1">
        <v>128</v>
      </c>
      <c r="B16" s="1">
        <v>25</v>
      </c>
      <c r="C16" s="1">
        <f t="shared" si="3"/>
        <v>6000</v>
      </c>
      <c r="D16" s="1">
        <v>-2.7</v>
      </c>
      <c r="E16" s="3">
        <f t="shared" si="1"/>
        <v>13.020372010628874</v>
      </c>
      <c r="F16" s="3">
        <v>12.7</v>
      </c>
      <c r="G16" s="3">
        <v>12.7</v>
      </c>
      <c r="H16" s="6">
        <f t="shared" si="2"/>
        <v>-2.6999999999999886</v>
      </c>
      <c r="L16" s="18"/>
    </row>
    <row r="17" spans="2:12" ht="12.75">
      <c r="B17" s="1"/>
      <c r="C17" s="1">
        <f t="shared" si="3"/>
        <v>6400</v>
      </c>
      <c r="D17" s="1">
        <v>3</v>
      </c>
      <c r="E17" s="3">
        <f t="shared" si="1"/>
        <v>12.39460370994941</v>
      </c>
      <c r="F17" s="3">
        <v>12.85</v>
      </c>
      <c r="G17" s="3">
        <v>12.7</v>
      </c>
      <c r="H17" s="6">
        <f t="shared" si="2"/>
        <v>4.400787401574803</v>
      </c>
      <c r="L17" s="18"/>
    </row>
    <row r="18" spans="2:12" ht="12.75">
      <c r="B18" s="1"/>
      <c r="C18" s="1">
        <f t="shared" si="3"/>
        <v>6800</v>
      </c>
      <c r="D18" s="1">
        <v>2</v>
      </c>
      <c r="E18" s="3">
        <f t="shared" si="1"/>
        <v>12.5</v>
      </c>
      <c r="F18" s="3">
        <v>13</v>
      </c>
      <c r="G18" s="3">
        <v>12.7</v>
      </c>
      <c r="H18" s="6">
        <f t="shared" si="2"/>
        <v>4.777952755905517</v>
      </c>
      <c r="L18" s="18"/>
    </row>
    <row r="20" spans="5:6" ht="15.75">
      <c r="E20" s="5" t="s">
        <v>19</v>
      </c>
      <c r="F20" s="5"/>
    </row>
    <row r="22" spans="1:16" ht="15.75">
      <c r="A22" s="2" t="s">
        <v>2</v>
      </c>
      <c r="B22" s="2" t="s">
        <v>5</v>
      </c>
      <c r="C22" s="2" t="s">
        <v>4</v>
      </c>
      <c r="D22" s="2" t="s">
        <v>6</v>
      </c>
      <c r="E22" s="2" t="s">
        <v>7</v>
      </c>
      <c r="F22" s="2" t="s">
        <v>8</v>
      </c>
      <c r="G22" s="2" t="s">
        <v>9</v>
      </c>
      <c r="H22" s="2" t="s">
        <v>10</v>
      </c>
      <c r="I22" s="2" t="s">
        <v>11</v>
      </c>
      <c r="J22" s="2" t="s">
        <v>12</v>
      </c>
      <c r="K22" s="2" t="s">
        <v>13</v>
      </c>
      <c r="L22" s="2" t="s">
        <v>14</v>
      </c>
      <c r="M22" s="2" t="s">
        <v>15</v>
      </c>
      <c r="N22" s="2" t="s">
        <v>16</v>
      </c>
      <c r="O22" s="2" t="s">
        <v>17</v>
      </c>
      <c r="P22" s="2" t="s">
        <v>18</v>
      </c>
    </row>
    <row r="23" spans="1:16" ht="12.75">
      <c r="A23" s="4">
        <v>400</v>
      </c>
      <c r="B23" s="3">
        <f>14.7/(1+B2/100+D2/100)</f>
        <v>7.469512195121951</v>
      </c>
      <c r="C23" s="3">
        <f>14.7/(1+B3/100+D3/100)</f>
        <v>8.457997698504027</v>
      </c>
      <c r="D23" s="3">
        <f>14.7/(1+$B$4/100+D2/100)</f>
        <v>9.20475892298059</v>
      </c>
      <c r="E23" s="3">
        <f>14.7/(1+$B$5/100+D2/100)</f>
        <v>10.337552742616033</v>
      </c>
      <c r="F23" s="3">
        <f>14.7/(1+$B$6/100+D2/100)</f>
        <v>10.54519368723099</v>
      </c>
      <c r="G23" s="3">
        <f>14.7/(1+$B$7/100+D2/100)</f>
        <v>10.722100656455144</v>
      </c>
      <c r="H23" s="3">
        <f>14.7/(1+$B$8/100+D2/100)</f>
        <v>11.307692307692307</v>
      </c>
      <c r="I23" s="3">
        <f>14.7/(1+$B$9/100+D2/100)</f>
        <v>11.368909512761022</v>
      </c>
      <c r="J23" s="3">
        <f>14.7/(1+$B$10/100+D2/100)</f>
        <v>11.694510739856803</v>
      </c>
      <c r="K23" s="3">
        <f>14.7/(1+$B$11/100+D2/100)</f>
        <v>12.068965517241379</v>
      </c>
      <c r="L23" s="3">
        <f>14.7/(1+$B$12/100+D2/100)</f>
        <v>12.42603550295858</v>
      </c>
      <c r="M23" s="7">
        <f>14.7/(1+$B$13/100+D2/100)</f>
        <v>12.42603550295858</v>
      </c>
      <c r="N23" s="3">
        <f>14.7/(1+$B$14/100+D2/100)</f>
        <v>12.42603550295858</v>
      </c>
      <c r="O23" s="3">
        <f>14.7/(1+$B$15/100+D2/100)</f>
        <v>11.951219512195122</v>
      </c>
      <c r="P23" s="3">
        <f>14.7/(1+$B$16/100+D2/100)</f>
        <v>11.511354737666405</v>
      </c>
    </row>
    <row r="24" spans="1:16" ht="12.75">
      <c r="A24" s="4">
        <f>A23+400</f>
        <v>800</v>
      </c>
      <c r="B24" s="3">
        <f>14.7/(1+B2/100+D3/100)</f>
        <v>7.573415765069552</v>
      </c>
      <c r="C24" s="3">
        <f>14.7/(1+B3/100+D4/100)</f>
        <v>8.457997698504027</v>
      </c>
      <c r="D24" s="3">
        <f aca="true" t="shared" si="4" ref="D24:D39">14.7/(1+$B$4/100+D3/100)</f>
        <v>9.363057324840765</v>
      </c>
      <c r="E24" s="3">
        <f aca="true" t="shared" si="5" ref="E24:E39">14.7/(1+$B$5/100+D3/100)</f>
        <v>10.53763440860215</v>
      </c>
      <c r="F24" s="3">
        <f aca="true" t="shared" si="6" ref="F24:F39">14.7/(1+$B$6/100+D3/100)</f>
        <v>10.75347476225311</v>
      </c>
      <c r="G24" s="3">
        <f aca="true" t="shared" si="7" ref="G24:G39">14.7/(1+$B$7/100+D3/100)</f>
        <v>10.9375</v>
      </c>
      <c r="H24" s="3">
        <f aca="true" t="shared" si="8" ref="H24:H39">14.7/(1+$B$8/100+D3/100)</f>
        <v>11.547525530243517</v>
      </c>
      <c r="I24" s="3">
        <f aca="true" t="shared" si="9" ref="I24:I39">14.7/(1+$B$9/100+D3/100)</f>
        <v>11.611374407582938</v>
      </c>
      <c r="J24" s="3">
        <f aca="true" t="shared" si="10" ref="J24:J39">14.7/(1+$B$10/100+D3/100)</f>
        <v>11.951219512195122</v>
      </c>
      <c r="K24" s="3">
        <f aca="true" t="shared" si="11" ref="K24:K39">14.7/(1+$B$11/100+D3/100)</f>
        <v>12.342569269521409</v>
      </c>
      <c r="L24" s="3">
        <f aca="true" t="shared" si="12" ref="L24:L39">14.7/(1+$B$12/100+D3/100)</f>
        <v>12.716262975778546</v>
      </c>
      <c r="M24" s="7">
        <f aca="true" t="shared" si="13" ref="M24:M39">14.7/(1+$B$13/100+D3/100)</f>
        <v>12.716262975778546</v>
      </c>
      <c r="N24" s="3">
        <f aca="true" t="shared" si="14" ref="N24:N39">14.7/(1+$B$14/100+D3/100)</f>
        <v>12.716262975778546</v>
      </c>
      <c r="O24" s="3">
        <f aca="true" t="shared" si="15" ref="O24:O39">14.7/(1+$B$15/100+D3/100)</f>
        <v>12.21945137157107</v>
      </c>
      <c r="P24" s="3">
        <f aca="true" t="shared" si="16" ref="P24:P39">14.7/(1+$B$16/100+D3/100)</f>
        <v>11.76</v>
      </c>
    </row>
    <row r="25" spans="1:16" ht="12.75">
      <c r="A25" s="4">
        <f aca="true" t="shared" si="17" ref="A25:A39">A24+400</f>
        <v>1200</v>
      </c>
      <c r="B25" s="3">
        <f>14.7/(1+B2/100+D4/100)</f>
        <v>7.573415765069552</v>
      </c>
      <c r="C25" s="3">
        <f>14.7/(1+B3/100+D5/100)</f>
        <v>8.43857634902411</v>
      </c>
      <c r="D25" s="3">
        <f t="shared" si="4"/>
        <v>9.363057324840765</v>
      </c>
      <c r="E25" s="3">
        <f t="shared" si="5"/>
        <v>10.53763440860215</v>
      </c>
      <c r="F25" s="3">
        <f t="shared" si="6"/>
        <v>10.75347476225311</v>
      </c>
      <c r="G25" s="3">
        <f t="shared" si="7"/>
        <v>10.9375</v>
      </c>
      <c r="H25" s="3">
        <f t="shared" si="8"/>
        <v>11.547525530243517</v>
      </c>
      <c r="I25" s="3">
        <f t="shared" si="9"/>
        <v>11.611374407582938</v>
      </c>
      <c r="J25" s="3">
        <f t="shared" si="10"/>
        <v>11.951219512195122</v>
      </c>
      <c r="K25" s="3">
        <f t="shared" si="11"/>
        <v>12.342569269521409</v>
      </c>
      <c r="L25" s="3">
        <f t="shared" si="12"/>
        <v>12.716262975778546</v>
      </c>
      <c r="M25" s="7">
        <f t="shared" si="13"/>
        <v>12.716262975778546</v>
      </c>
      <c r="N25" s="3">
        <f t="shared" si="14"/>
        <v>12.716262975778546</v>
      </c>
      <c r="O25" s="3">
        <f t="shared" si="15"/>
        <v>12.21945137157107</v>
      </c>
      <c r="P25" s="3">
        <f t="shared" si="16"/>
        <v>11.76</v>
      </c>
    </row>
    <row r="26" spans="1:16" ht="12.75">
      <c r="A26" s="4">
        <f t="shared" si="17"/>
        <v>1600</v>
      </c>
      <c r="B26" s="3">
        <f>14.7/(1+B2/100+D5/100)</f>
        <v>7.5578406169665815</v>
      </c>
      <c r="C26" s="3">
        <f>14.7/(1+B3/100+D6/100)</f>
        <v>8.309779536461278</v>
      </c>
      <c r="D26" s="3">
        <f t="shared" si="4"/>
        <v>9.339263024142314</v>
      </c>
      <c r="E26" s="3">
        <f t="shared" si="5"/>
        <v>10.507505360972122</v>
      </c>
      <c r="F26" s="3">
        <f t="shared" si="6"/>
        <v>10.722100656455142</v>
      </c>
      <c r="G26" s="3">
        <f t="shared" si="7"/>
        <v>10.905044510385757</v>
      </c>
      <c r="H26" s="3">
        <f t="shared" si="8"/>
        <v>11.511354737666403</v>
      </c>
      <c r="I26" s="3">
        <f t="shared" si="9"/>
        <v>11.574803149606298</v>
      </c>
      <c r="J26" s="3">
        <f t="shared" si="10"/>
        <v>11.912479740680713</v>
      </c>
      <c r="K26" s="3">
        <f t="shared" si="11"/>
        <v>12.301255230125522</v>
      </c>
      <c r="L26" s="3">
        <f t="shared" si="12"/>
        <v>12.672413793103448</v>
      </c>
      <c r="M26" s="7">
        <f t="shared" si="13"/>
        <v>12.672413793103448</v>
      </c>
      <c r="N26" s="3">
        <f t="shared" si="14"/>
        <v>12.672413793103448</v>
      </c>
      <c r="O26" s="3">
        <f t="shared" si="15"/>
        <v>12.178956089478044</v>
      </c>
      <c r="P26" s="3">
        <f t="shared" si="16"/>
        <v>11.722488038277511</v>
      </c>
    </row>
    <row r="27" spans="1:16" ht="12.75">
      <c r="A27" s="4">
        <f t="shared" si="17"/>
        <v>2000</v>
      </c>
      <c r="B27" s="3">
        <f>14.7/(1+B2/100+D6/100)</f>
        <v>7.454361054766735</v>
      </c>
      <c r="C27" s="3">
        <f>14.7/(1+B3/100+D7/100)</f>
        <v>8.328611898016998</v>
      </c>
      <c r="D27" s="3">
        <f t="shared" si="4"/>
        <v>9.181761399125547</v>
      </c>
      <c r="E27" s="3">
        <f t="shared" si="5"/>
        <v>10.308555399719495</v>
      </c>
      <c r="F27" s="3">
        <f t="shared" si="6"/>
        <v>10.515021459227468</v>
      </c>
      <c r="G27" s="3">
        <f t="shared" si="7"/>
        <v>10.690909090909091</v>
      </c>
      <c r="H27" s="3">
        <f t="shared" si="8"/>
        <v>11.273006134969323</v>
      </c>
      <c r="I27" s="3">
        <f t="shared" si="9"/>
        <v>11.33384734001542</v>
      </c>
      <c r="J27" s="3">
        <f t="shared" si="10"/>
        <v>11.657414750198257</v>
      </c>
      <c r="K27" s="3">
        <f t="shared" si="11"/>
        <v>12.029459901800328</v>
      </c>
      <c r="L27" s="3">
        <f t="shared" si="12"/>
        <v>12.384161752316766</v>
      </c>
      <c r="M27" s="7">
        <f t="shared" si="13"/>
        <v>12.384161752316766</v>
      </c>
      <c r="N27" s="3">
        <f t="shared" si="14"/>
        <v>12.384161752316766</v>
      </c>
      <c r="O27" s="3">
        <f t="shared" si="15"/>
        <v>11.912479740680713</v>
      </c>
      <c r="P27" s="3">
        <f t="shared" si="16"/>
        <v>11.475409836065573</v>
      </c>
    </row>
    <row r="28" spans="1:16" ht="12.75">
      <c r="A28" s="4">
        <f t="shared" si="17"/>
        <v>2400</v>
      </c>
      <c r="B28" s="3">
        <f>14.7/(1+B2/100+D7/100)</f>
        <v>7.469512195121951</v>
      </c>
      <c r="C28" s="3">
        <f>14.7/(1+B3/100+D8/100)</f>
        <v>8.4</v>
      </c>
      <c r="D28" s="3">
        <f t="shared" si="4"/>
        <v>9.20475892298059</v>
      </c>
      <c r="E28" s="3">
        <f t="shared" si="5"/>
        <v>10.337552742616033</v>
      </c>
      <c r="F28" s="3">
        <f t="shared" si="6"/>
        <v>10.54519368723099</v>
      </c>
      <c r="G28" s="3">
        <f t="shared" si="7"/>
        <v>10.722100656455144</v>
      </c>
      <c r="H28" s="3">
        <f t="shared" si="8"/>
        <v>11.307692307692307</v>
      </c>
      <c r="I28" s="3">
        <f t="shared" si="9"/>
        <v>11.368909512761022</v>
      </c>
      <c r="J28" s="3">
        <f t="shared" si="10"/>
        <v>11.694510739856803</v>
      </c>
      <c r="K28" s="3">
        <f t="shared" si="11"/>
        <v>12.068965517241379</v>
      </c>
      <c r="L28" s="3">
        <f t="shared" si="12"/>
        <v>12.42603550295858</v>
      </c>
      <c r="M28" s="7">
        <f t="shared" si="13"/>
        <v>12.42603550295858</v>
      </c>
      <c r="N28" s="3">
        <f t="shared" si="14"/>
        <v>12.42603550295858</v>
      </c>
      <c r="O28" s="3">
        <f t="shared" si="15"/>
        <v>11.951219512195122</v>
      </c>
      <c r="P28" s="3">
        <f t="shared" si="16"/>
        <v>11.511354737666405</v>
      </c>
    </row>
    <row r="29" spans="1:16" ht="12.75">
      <c r="A29" s="4">
        <f t="shared" si="17"/>
        <v>2800</v>
      </c>
      <c r="B29" s="3">
        <f>14.7/(1+B2/100+D8/100)</f>
        <v>7.526881720430108</v>
      </c>
      <c r="C29" s="3">
        <f>14.7/(1+B3/100+D9/100)</f>
        <v>8.457997698504027</v>
      </c>
      <c r="D29" s="3">
        <f t="shared" si="4"/>
        <v>9.29203539823009</v>
      </c>
      <c r="E29" s="3">
        <f t="shared" si="5"/>
        <v>10.44776119402985</v>
      </c>
      <c r="F29" s="3">
        <f t="shared" si="6"/>
        <v>10.659898477157359</v>
      </c>
      <c r="G29" s="3">
        <f t="shared" si="7"/>
        <v>10.840707964601771</v>
      </c>
      <c r="H29" s="3">
        <f t="shared" si="8"/>
        <v>11.439688715953306</v>
      </c>
      <c r="I29" s="3">
        <f t="shared" si="9"/>
        <v>11.502347417840374</v>
      </c>
      <c r="J29" s="3">
        <f t="shared" si="10"/>
        <v>11.83574879227053</v>
      </c>
      <c r="K29" s="3">
        <f t="shared" si="11"/>
        <v>12.21945137157107</v>
      </c>
      <c r="L29" s="3">
        <f t="shared" si="12"/>
        <v>12.585616438356164</v>
      </c>
      <c r="M29" s="7">
        <f t="shared" si="13"/>
        <v>12.585616438356164</v>
      </c>
      <c r="N29" s="3">
        <f t="shared" si="14"/>
        <v>12.585616438356164</v>
      </c>
      <c r="O29" s="3">
        <f t="shared" si="15"/>
        <v>12.098765432098764</v>
      </c>
      <c r="P29" s="3">
        <f t="shared" si="16"/>
        <v>11.648177496038034</v>
      </c>
    </row>
    <row r="30" spans="1:16" ht="12.75">
      <c r="A30" s="4">
        <f t="shared" si="17"/>
        <v>3200</v>
      </c>
      <c r="B30" s="3">
        <f>14.7/(1+B2/100+D9/100)</f>
        <v>7.573415765069552</v>
      </c>
      <c r="C30" s="3">
        <f>14.7/(1+B3/100+D10/100)</f>
        <v>8.536585365853659</v>
      </c>
      <c r="D30" s="3">
        <f t="shared" si="4"/>
        <v>9.363057324840765</v>
      </c>
      <c r="E30" s="3">
        <f t="shared" si="5"/>
        <v>10.53763440860215</v>
      </c>
      <c r="F30" s="3">
        <f t="shared" si="6"/>
        <v>10.75347476225311</v>
      </c>
      <c r="G30" s="3">
        <f t="shared" si="7"/>
        <v>10.9375</v>
      </c>
      <c r="H30" s="3">
        <f t="shared" si="8"/>
        <v>11.547525530243517</v>
      </c>
      <c r="I30" s="3">
        <f t="shared" si="9"/>
        <v>11.611374407582938</v>
      </c>
      <c r="J30" s="3">
        <f t="shared" si="10"/>
        <v>11.951219512195122</v>
      </c>
      <c r="K30" s="3">
        <f t="shared" si="11"/>
        <v>12.342569269521409</v>
      </c>
      <c r="L30" s="3">
        <f t="shared" si="12"/>
        <v>12.716262975778546</v>
      </c>
      <c r="M30" s="7">
        <f t="shared" si="13"/>
        <v>12.716262975778546</v>
      </c>
      <c r="N30" s="3">
        <f t="shared" si="14"/>
        <v>12.716262975778546</v>
      </c>
      <c r="O30" s="3">
        <f t="shared" si="15"/>
        <v>12.21945137157107</v>
      </c>
      <c r="P30" s="3">
        <f t="shared" si="16"/>
        <v>11.76</v>
      </c>
    </row>
    <row r="31" spans="1:16" ht="12.75">
      <c r="A31" s="4">
        <f t="shared" si="17"/>
        <v>3600</v>
      </c>
      <c r="B31" s="3">
        <f>14.7/(1+B2/100+D10/100)</f>
        <v>7.636363636363637</v>
      </c>
      <c r="C31" s="3">
        <f>14.7/(1+B3/100+D11/100)</f>
        <v>8.536585365853659</v>
      </c>
      <c r="D31" s="3">
        <f t="shared" si="4"/>
        <v>9.45945945945946</v>
      </c>
      <c r="E31" s="3">
        <f t="shared" si="5"/>
        <v>10.659898477157359</v>
      </c>
      <c r="F31" s="3">
        <f t="shared" si="6"/>
        <v>10.880829015544041</v>
      </c>
      <c r="G31" s="3">
        <f t="shared" si="7"/>
        <v>11.069277108433736</v>
      </c>
      <c r="H31" s="3">
        <f t="shared" si="8"/>
        <v>11.694510739856801</v>
      </c>
      <c r="I31" s="3">
        <f t="shared" si="9"/>
        <v>11.76</v>
      </c>
      <c r="J31" s="3">
        <f t="shared" si="10"/>
        <v>12.108731466227347</v>
      </c>
      <c r="K31" s="3">
        <f t="shared" si="11"/>
        <v>12.510638297872338</v>
      </c>
      <c r="L31" s="3">
        <f t="shared" si="12"/>
        <v>12.894736842105264</v>
      </c>
      <c r="M31" s="7">
        <f t="shared" si="13"/>
        <v>12.894736842105264</v>
      </c>
      <c r="N31" s="3">
        <f t="shared" si="14"/>
        <v>12.894736842105264</v>
      </c>
      <c r="O31" s="3">
        <f t="shared" si="15"/>
        <v>12.384161752316764</v>
      </c>
      <c r="P31" s="3">
        <f t="shared" si="16"/>
        <v>11.912479740680713</v>
      </c>
    </row>
    <row r="32" spans="1:16" ht="12.75">
      <c r="A32" s="4">
        <f t="shared" si="17"/>
        <v>4000</v>
      </c>
      <c r="B32" s="3">
        <f>14.7/(1+B2/100+D11/100)</f>
        <v>7.636363636363637</v>
      </c>
      <c r="C32" s="3">
        <f>14.7/(1+B3/100+D12/100)</f>
        <v>8.652148322542672</v>
      </c>
      <c r="D32" s="3">
        <f t="shared" si="4"/>
        <v>9.45945945945946</v>
      </c>
      <c r="E32" s="3">
        <f t="shared" si="5"/>
        <v>10.659898477157359</v>
      </c>
      <c r="F32" s="3">
        <f t="shared" si="6"/>
        <v>10.880829015544041</v>
      </c>
      <c r="G32" s="3">
        <f t="shared" si="7"/>
        <v>11.069277108433736</v>
      </c>
      <c r="H32" s="3">
        <f t="shared" si="8"/>
        <v>11.694510739856801</v>
      </c>
      <c r="I32" s="3">
        <f t="shared" si="9"/>
        <v>11.76</v>
      </c>
      <c r="J32" s="3">
        <f t="shared" si="10"/>
        <v>12.108731466227347</v>
      </c>
      <c r="K32" s="3">
        <f t="shared" si="11"/>
        <v>12.510638297872338</v>
      </c>
      <c r="L32" s="3">
        <f t="shared" si="12"/>
        <v>12.894736842105264</v>
      </c>
      <c r="M32" s="7">
        <f t="shared" si="13"/>
        <v>12.894736842105264</v>
      </c>
      <c r="N32" s="3">
        <f t="shared" si="14"/>
        <v>12.894736842105264</v>
      </c>
      <c r="O32" s="3">
        <f t="shared" si="15"/>
        <v>12.384161752316764</v>
      </c>
      <c r="P32" s="3">
        <f t="shared" si="16"/>
        <v>11.912479740680713</v>
      </c>
    </row>
    <row r="33" spans="1:16" ht="12.75">
      <c r="A33" s="4">
        <f t="shared" si="17"/>
        <v>4400</v>
      </c>
      <c r="B33" s="3">
        <f>14.7/(1+B2/100+D12/100)</f>
        <v>7.728706624605678</v>
      </c>
      <c r="C33" s="3">
        <f>14.7/(1+B3/100+D13/100)</f>
        <v>8.631826189078097</v>
      </c>
      <c r="D33" s="3">
        <f t="shared" si="4"/>
        <v>9.601567602873939</v>
      </c>
      <c r="E33" s="3">
        <f t="shared" si="5"/>
        <v>10.84070796460177</v>
      </c>
      <c r="F33" s="3">
        <f t="shared" si="6"/>
        <v>11.069277108433734</v>
      </c>
      <c r="G33" s="3">
        <f t="shared" si="7"/>
        <v>11.264367816091953</v>
      </c>
      <c r="H33" s="3">
        <f t="shared" si="8"/>
        <v>11.91247974068071</v>
      </c>
      <c r="I33" s="3">
        <f t="shared" si="9"/>
        <v>11.980440097799509</v>
      </c>
      <c r="J33" s="3">
        <f t="shared" si="10"/>
        <v>12.342569269521409</v>
      </c>
      <c r="K33" s="3">
        <f t="shared" si="11"/>
        <v>12.760416666666664</v>
      </c>
      <c r="L33" s="3">
        <f t="shared" si="12"/>
        <v>13.16025067144136</v>
      </c>
      <c r="M33" s="7">
        <f t="shared" si="13"/>
        <v>13.16025067144136</v>
      </c>
      <c r="N33" s="3">
        <f t="shared" si="14"/>
        <v>13.16025067144136</v>
      </c>
      <c r="O33" s="3">
        <f t="shared" si="15"/>
        <v>12.628865979381441</v>
      </c>
      <c r="P33" s="3">
        <f t="shared" si="16"/>
        <v>12.138728323699421</v>
      </c>
    </row>
    <row r="34" spans="1:16" ht="12.75">
      <c r="A34" s="4">
        <f t="shared" si="17"/>
        <v>4800</v>
      </c>
      <c r="B34" s="3">
        <f>14.7/(1+B2/100+D13/100)</f>
        <v>7.712486883525708</v>
      </c>
      <c r="C34" s="3">
        <f>14.7/(1+B3/100+D14/100)</f>
        <v>8.652148322542672</v>
      </c>
      <c r="D34" s="3">
        <f t="shared" si="4"/>
        <v>9.576547231270359</v>
      </c>
      <c r="E34" s="3">
        <f t="shared" si="5"/>
        <v>10.808823529411763</v>
      </c>
      <c r="F34" s="3">
        <f t="shared" si="6"/>
        <v>11.036036036036036</v>
      </c>
      <c r="G34" s="3">
        <f t="shared" si="7"/>
        <v>11.229946524064172</v>
      </c>
      <c r="H34" s="3">
        <f t="shared" si="8"/>
        <v>11.873990306946686</v>
      </c>
      <c r="I34" s="3">
        <f t="shared" si="9"/>
        <v>11.941510966693743</v>
      </c>
      <c r="J34" s="3">
        <f t="shared" si="10"/>
        <v>12.301255230125522</v>
      </c>
      <c r="K34" s="3">
        <f t="shared" si="11"/>
        <v>12.716262975778545</v>
      </c>
      <c r="L34" s="3">
        <f t="shared" si="12"/>
        <v>13.113291703835861</v>
      </c>
      <c r="M34" s="7">
        <f t="shared" si="13"/>
        <v>13.113291703835861</v>
      </c>
      <c r="N34" s="3">
        <f t="shared" si="14"/>
        <v>13.113291703835861</v>
      </c>
      <c r="O34" s="3">
        <f t="shared" si="15"/>
        <v>12.585616438356162</v>
      </c>
      <c r="P34" s="3">
        <f t="shared" si="16"/>
        <v>12.098765432098764</v>
      </c>
    </row>
    <row r="35" spans="1:16" ht="12.75">
      <c r="A35" s="4">
        <f t="shared" si="17"/>
        <v>5200</v>
      </c>
      <c r="B35" s="3">
        <f>14.7/(1+B2/100+D14/100)</f>
        <v>7.728706624605678</v>
      </c>
      <c r="C35" s="3">
        <f>14.7/(1+B3/100+D15/100)</f>
        <v>8.516801853997682</v>
      </c>
      <c r="D35" s="3">
        <f t="shared" si="4"/>
        <v>9.601567602873939</v>
      </c>
      <c r="E35" s="3">
        <f t="shared" si="5"/>
        <v>10.84070796460177</v>
      </c>
      <c r="F35" s="3">
        <f t="shared" si="6"/>
        <v>11.069277108433734</v>
      </c>
      <c r="G35" s="3">
        <f t="shared" si="7"/>
        <v>11.264367816091953</v>
      </c>
      <c r="H35" s="3">
        <f t="shared" si="8"/>
        <v>11.91247974068071</v>
      </c>
      <c r="I35" s="3">
        <f t="shared" si="9"/>
        <v>11.980440097799509</v>
      </c>
      <c r="J35" s="3">
        <f t="shared" si="10"/>
        <v>12.342569269521409</v>
      </c>
      <c r="K35" s="3">
        <f t="shared" si="11"/>
        <v>12.760416666666664</v>
      </c>
      <c r="L35" s="3">
        <f t="shared" si="12"/>
        <v>13.16025067144136</v>
      </c>
      <c r="M35" s="7">
        <f t="shared" si="13"/>
        <v>13.16025067144136</v>
      </c>
      <c r="N35" s="3">
        <f t="shared" si="14"/>
        <v>13.16025067144136</v>
      </c>
      <c r="O35" s="3">
        <f t="shared" si="15"/>
        <v>12.628865979381441</v>
      </c>
      <c r="P35" s="3">
        <f t="shared" si="16"/>
        <v>12.138728323699421</v>
      </c>
    </row>
    <row r="36" spans="1:16" ht="12.75">
      <c r="A36" s="4">
        <f t="shared" si="17"/>
        <v>5600</v>
      </c>
      <c r="B36" s="3">
        <f>14.7/(1+B2/100+D15/100)</f>
        <v>7.620528771384137</v>
      </c>
      <c r="C36" s="3">
        <f>14.7/(1+B3/100+D16/100)</f>
        <v>8.591466978375218</v>
      </c>
      <c r="D36" s="3">
        <f t="shared" si="4"/>
        <v>9.435173299101413</v>
      </c>
      <c r="E36" s="3">
        <f t="shared" si="5"/>
        <v>10.629067245119305</v>
      </c>
      <c r="F36" s="3">
        <f t="shared" si="6"/>
        <v>10.84870848708487</v>
      </c>
      <c r="G36" s="3">
        <f t="shared" si="7"/>
        <v>11.036036036036037</v>
      </c>
      <c r="H36" s="3">
        <f t="shared" si="8"/>
        <v>11.657414750198253</v>
      </c>
      <c r="I36" s="3">
        <f t="shared" si="9"/>
        <v>11.722488038277511</v>
      </c>
      <c r="J36" s="3">
        <f t="shared" si="10"/>
        <v>12.068965517241379</v>
      </c>
      <c r="K36" s="3">
        <f t="shared" si="11"/>
        <v>12.468193384223918</v>
      </c>
      <c r="L36" s="3">
        <f t="shared" si="12"/>
        <v>12.84965034965035</v>
      </c>
      <c r="M36" s="7">
        <f t="shared" si="13"/>
        <v>12.84965034965035</v>
      </c>
      <c r="N36" s="3">
        <f t="shared" si="14"/>
        <v>12.84965034965035</v>
      </c>
      <c r="O36" s="3">
        <f t="shared" si="15"/>
        <v>12.342569269521409</v>
      </c>
      <c r="P36" s="3">
        <f t="shared" si="16"/>
        <v>11.873990306946688</v>
      </c>
    </row>
    <row r="37" spans="1:16" ht="12.75">
      <c r="A37" s="4">
        <f t="shared" si="17"/>
        <v>6000</v>
      </c>
      <c r="B37" s="3">
        <f>14.7/(1+B2/100+D16/100)</f>
        <v>7.6802507836990594</v>
      </c>
      <c r="C37" s="3">
        <f>14.7/(1+B3/100+D17/100)</f>
        <v>8.314479638009049</v>
      </c>
      <c r="D37" s="3">
        <f t="shared" si="4"/>
        <v>9.526895657809462</v>
      </c>
      <c r="E37" s="3">
        <f t="shared" si="5"/>
        <v>10.745614035087717</v>
      </c>
      <c r="F37" s="3">
        <f t="shared" si="6"/>
        <v>10.970149253731343</v>
      </c>
      <c r="G37" s="3">
        <f t="shared" si="7"/>
        <v>11.161731207289293</v>
      </c>
      <c r="H37" s="3">
        <f t="shared" si="8"/>
        <v>11.797752808988761</v>
      </c>
      <c r="I37" s="3">
        <f t="shared" si="9"/>
        <v>11.864406779661016</v>
      </c>
      <c r="J37" s="3">
        <f t="shared" si="10"/>
        <v>12.21945137157107</v>
      </c>
      <c r="K37" s="3">
        <f t="shared" si="11"/>
        <v>12.628865979381441</v>
      </c>
      <c r="L37" s="3">
        <f t="shared" si="12"/>
        <v>13.020372010628874</v>
      </c>
      <c r="M37" s="7">
        <f t="shared" si="13"/>
        <v>13.020372010628874</v>
      </c>
      <c r="N37" s="3">
        <f t="shared" si="14"/>
        <v>13.020372010628874</v>
      </c>
      <c r="O37" s="3">
        <f t="shared" si="15"/>
        <v>12.499999999999998</v>
      </c>
      <c r="P37" s="3">
        <f t="shared" si="16"/>
        <v>12.019623875715453</v>
      </c>
    </row>
    <row r="38" spans="1:16" ht="12.75">
      <c r="A38" s="4">
        <f t="shared" si="17"/>
        <v>6400</v>
      </c>
      <c r="B38" s="3">
        <f>14.7/(1+B2/100+D17/100)</f>
        <v>7.4581430745814306</v>
      </c>
      <c r="C38" s="3">
        <f>14.7/(1+B3/100+D18/100)</f>
        <v>8.361774744027302</v>
      </c>
      <c r="D38" s="3">
        <f t="shared" si="4"/>
        <v>9.1875</v>
      </c>
      <c r="E38" s="3">
        <f t="shared" si="5"/>
        <v>10.315789473684209</v>
      </c>
      <c r="F38" s="3">
        <f t="shared" si="6"/>
        <v>10.522548317823908</v>
      </c>
      <c r="G38" s="3">
        <f t="shared" si="7"/>
        <v>10.698689956331878</v>
      </c>
      <c r="H38" s="3">
        <f t="shared" si="8"/>
        <v>11.281657712970068</v>
      </c>
      <c r="I38" s="3">
        <f t="shared" si="9"/>
        <v>11.342592592592592</v>
      </c>
      <c r="J38" s="3">
        <f t="shared" si="10"/>
        <v>11.666666666666666</v>
      </c>
      <c r="K38" s="3">
        <f t="shared" si="11"/>
        <v>12.039312039312039</v>
      </c>
      <c r="L38" s="3">
        <f t="shared" si="12"/>
        <v>12.39460370994941</v>
      </c>
      <c r="M38" s="7">
        <f t="shared" si="13"/>
        <v>12.39460370994941</v>
      </c>
      <c r="N38" s="3">
        <f t="shared" si="14"/>
        <v>12.39460370994941</v>
      </c>
      <c r="O38" s="3">
        <f t="shared" si="15"/>
        <v>11.92214111922141</v>
      </c>
      <c r="P38" s="3">
        <f t="shared" si="16"/>
        <v>11.484375</v>
      </c>
    </row>
    <row r="39" spans="1:16" ht="12.75">
      <c r="A39" s="4">
        <f t="shared" si="17"/>
        <v>6800</v>
      </c>
      <c r="B39" s="3">
        <f>14.7/(1+B2/100+D18/100)</f>
        <v>7.496175420703723</v>
      </c>
      <c r="C39" s="3">
        <f>14.7/(1+B3/100+D19/100)</f>
        <v>8.457997698504027</v>
      </c>
      <c r="D39" s="3">
        <f t="shared" si="4"/>
        <v>9.245283018867925</v>
      </c>
      <c r="E39" s="3">
        <f t="shared" si="5"/>
        <v>10.3886925795053</v>
      </c>
      <c r="F39" s="3">
        <f t="shared" si="6"/>
        <v>10.598413842826243</v>
      </c>
      <c r="G39" s="3">
        <f t="shared" si="7"/>
        <v>10.777126099706745</v>
      </c>
      <c r="H39" s="3">
        <f t="shared" si="8"/>
        <v>11.36890951276102</v>
      </c>
      <c r="I39" s="3">
        <f t="shared" si="9"/>
        <v>11.430793157076204</v>
      </c>
      <c r="J39" s="3">
        <f t="shared" si="10"/>
        <v>11.76</v>
      </c>
      <c r="K39" s="3">
        <f t="shared" si="11"/>
        <v>12.138728323699421</v>
      </c>
      <c r="L39" s="3">
        <f t="shared" si="12"/>
        <v>12.5</v>
      </c>
      <c r="M39" s="7">
        <f t="shared" si="13"/>
        <v>12.5</v>
      </c>
      <c r="N39" s="3">
        <f t="shared" si="14"/>
        <v>12.5</v>
      </c>
      <c r="O39" s="3">
        <f t="shared" si="15"/>
        <v>12.019623875715453</v>
      </c>
      <c r="P39" s="3">
        <f t="shared" si="16"/>
        <v>11.574803149606298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H87"/>
  <sheetViews>
    <sheetView workbookViewId="0" topLeftCell="A1">
      <selection activeCell="M19" sqref="M19"/>
    </sheetView>
  </sheetViews>
  <sheetFormatPr defaultColWidth="9.140625" defaultRowHeight="12.75"/>
  <cols>
    <col min="4" max="4" width="12.140625" style="0" customWidth="1"/>
    <col min="5" max="5" width="6.57421875" style="0" customWidth="1"/>
    <col min="6" max="6" width="5.7109375" style="0" customWidth="1"/>
    <col min="7" max="7" width="5.421875" style="0" customWidth="1"/>
  </cols>
  <sheetData>
    <row r="5" spans="5:8" ht="12.75">
      <c r="E5" s="20" t="s">
        <v>39</v>
      </c>
      <c r="F5" s="20"/>
      <c r="G5" s="20"/>
      <c r="H5" s="20"/>
    </row>
    <row r="6" spans="6:7" ht="12.75">
      <c r="F6" s="13" t="s">
        <v>27</v>
      </c>
      <c r="G6" s="12" t="s">
        <v>28</v>
      </c>
    </row>
    <row r="7" spans="2:7" ht="12.75">
      <c r="B7" s="9" t="s">
        <v>31</v>
      </c>
      <c r="C7">
        <v>1</v>
      </c>
      <c r="F7" s="10">
        <v>11</v>
      </c>
      <c r="G7" s="11">
        <f>($C$7-(($C$8-$C$7)/($C$9-$C$10))*(F7-$C$9))*1000+$C$11</f>
        <v>1201.0615034168566</v>
      </c>
    </row>
    <row r="8" spans="2:7" ht="12.75">
      <c r="B8" s="9" t="s">
        <v>32</v>
      </c>
      <c r="C8">
        <v>0.1</v>
      </c>
      <c r="F8" s="10">
        <f>F7+0.1</f>
        <v>11.1</v>
      </c>
      <c r="G8" s="11">
        <f aca="true" t="shared" si="0" ref="G8:G71">($C$7-(($C$8-$C$7)/($C$9-$C$10))*(F8-$C$9))*1000+$C$11</f>
        <v>1180.5603644646924</v>
      </c>
    </row>
    <row r="9" spans="2:7" ht="12.75">
      <c r="B9" s="9" t="s">
        <v>29</v>
      </c>
      <c r="C9">
        <v>12.01</v>
      </c>
      <c r="F9" s="10">
        <f aca="true" t="shared" si="1" ref="F9:F72">F8+0.1</f>
        <v>11.2</v>
      </c>
      <c r="G9" s="11">
        <f t="shared" si="0"/>
        <v>1160.0592255125287</v>
      </c>
    </row>
    <row r="10" spans="2:7" ht="12.75">
      <c r="B10" s="9" t="s">
        <v>30</v>
      </c>
      <c r="C10">
        <v>16.4</v>
      </c>
      <c r="F10" s="10">
        <f t="shared" si="1"/>
        <v>11.299999999999999</v>
      </c>
      <c r="G10" s="11">
        <f t="shared" si="0"/>
        <v>1139.5580865603647</v>
      </c>
    </row>
    <row r="11" spans="2:7" ht="12.75">
      <c r="B11" s="9" t="s">
        <v>37</v>
      </c>
      <c r="C11">
        <v>-6</v>
      </c>
      <c r="F11" s="10">
        <f t="shared" si="1"/>
        <v>11.399999999999999</v>
      </c>
      <c r="G11" s="11">
        <f t="shared" si="0"/>
        <v>1119.0569476082005</v>
      </c>
    </row>
    <row r="12" spans="6:7" ht="12.75">
      <c r="F12" s="10">
        <f t="shared" si="1"/>
        <v>11.499999999999998</v>
      </c>
      <c r="G12" s="11">
        <f t="shared" si="0"/>
        <v>1098.5558086560368</v>
      </c>
    </row>
    <row r="13" spans="6:7" ht="12.75">
      <c r="F13" s="10">
        <f t="shared" si="1"/>
        <v>11.599999999999998</v>
      </c>
      <c r="G13" s="11">
        <f t="shared" si="0"/>
        <v>1078.0546697038728</v>
      </c>
    </row>
    <row r="14" spans="4:7" ht="12.75">
      <c r="D14" s="17" t="s">
        <v>27</v>
      </c>
      <c r="F14" s="10">
        <f t="shared" si="1"/>
        <v>11.699999999999998</v>
      </c>
      <c r="G14" s="11">
        <f t="shared" si="0"/>
        <v>1057.553530751709</v>
      </c>
    </row>
    <row r="15" spans="2:7" ht="12.75">
      <c r="B15" s="9" t="s">
        <v>38</v>
      </c>
      <c r="C15" s="1">
        <v>937</v>
      </c>
      <c r="D15" s="3">
        <f>-(($C$9-$C$10)*((C15/1000-C11/1000)-$C$7)/($C$8-$C$7)-$C$9)</f>
        <v>12.288033333333333</v>
      </c>
      <c r="F15" s="10">
        <f t="shared" si="1"/>
        <v>11.799999999999997</v>
      </c>
      <c r="G15" s="11">
        <f t="shared" si="0"/>
        <v>1037.052391799545</v>
      </c>
    </row>
    <row r="16" spans="6:7" ht="12.75">
      <c r="F16" s="10">
        <f t="shared" si="1"/>
        <v>11.899999999999997</v>
      </c>
      <c r="G16" s="11">
        <f t="shared" si="0"/>
        <v>1016.551252847381</v>
      </c>
    </row>
    <row r="17" spans="6:7" ht="12.75">
      <c r="F17" s="10">
        <f t="shared" si="1"/>
        <v>11.999999999999996</v>
      </c>
      <c r="G17" s="11">
        <f t="shared" si="0"/>
        <v>996.0501138952171</v>
      </c>
    </row>
    <row r="18" spans="6:7" ht="12.75">
      <c r="F18" s="10">
        <f t="shared" si="1"/>
        <v>12.099999999999996</v>
      </c>
      <c r="G18" s="11">
        <f t="shared" si="0"/>
        <v>975.5489749430532</v>
      </c>
    </row>
    <row r="19" spans="6:7" ht="12.75">
      <c r="F19" s="10">
        <f t="shared" si="1"/>
        <v>12.199999999999996</v>
      </c>
      <c r="G19" s="11">
        <f t="shared" si="0"/>
        <v>955.0478359908892</v>
      </c>
    </row>
    <row r="20" spans="6:7" ht="12.75">
      <c r="F20" s="10">
        <f t="shared" si="1"/>
        <v>12.299999999999995</v>
      </c>
      <c r="G20" s="11">
        <f t="shared" si="0"/>
        <v>934.5466970387253</v>
      </c>
    </row>
    <row r="21" spans="6:7" ht="12.75">
      <c r="F21" s="10">
        <f t="shared" si="1"/>
        <v>12.399999999999995</v>
      </c>
      <c r="G21" s="11">
        <f t="shared" si="0"/>
        <v>914.0455580865613</v>
      </c>
    </row>
    <row r="22" spans="6:7" ht="12.75">
      <c r="F22" s="10">
        <f t="shared" si="1"/>
        <v>12.499999999999995</v>
      </c>
      <c r="G22" s="11">
        <f t="shared" si="0"/>
        <v>893.5444191343973</v>
      </c>
    </row>
    <row r="23" spans="6:7" ht="12.75">
      <c r="F23" s="10">
        <f t="shared" si="1"/>
        <v>12.599999999999994</v>
      </c>
      <c r="G23" s="11">
        <f t="shared" si="0"/>
        <v>873.0432801822334</v>
      </c>
    </row>
    <row r="24" spans="6:7" ht="12.75">
      <c r="F24" s="10">
        <f t="shared" si="1"/>
        <v>12.699999999999994</v>
      </c>
      <c r="G24" s="11">
        <f t="shared" si="0"/>
        <v>852.5421412300694</v>
      </c>
    </row>
    <row r="25" spans="6:7" ht="12.75">
      <c r="F25" s="14">
        <f t="shared" si="1"/>
        <v>12.799999999999994</v>
      </c>
      <c r="G25" s="15">
        <f t="shared" si="0"/>
        <v>832.0410022779056</v>
      </c>
    </row>
    <row r="26" spans="6:7" ht="12.75">
      <c r="F26" s="10">
        <f t="shared" si="1"/>
        <v>12.899999999999993</v>
      </c>
      <c r="G26" s="11">
        <f t="shared" si="0"/>
        <v>811.5398633257416</v>
      </c>
    </row>
    <row r="27" spans="6:7" ht="12.75">
      <c r="F27" s="10">
        <f t="shared" si="1"/>
        <v>12.999999999999993</v>
      </c>
      <c r="G27" s="11">
        <f t="shared" si="0"/>
        <v>791.0387243735777</v>
      </c>
    </row>
    <row r="28" spans="6:7" ht="12.75">
      <c r="F28" s="10">
        <f t="shared" si="1"/>
        <v>13.099999999999993</v>
      </c>
      <c r="G28" s="11">
        <f t="shared" si="0"/>
        <v>770.5375854214137</v>
      </c>
    </row>
    <row r="29" spans="6:7" ht="12.75">
      <c r="F29" s="10">
        <f t="shared" si="1"/>
        <v>13.199999999999992</v>
      </c>
      <c r="G29" s="11">
        <f t="shared" si="0"/>
        <v>750.0364464692498</v>
      </c>
    </row>
    <row r="30" spans="6:7" ht="12.75">
      <c r="F30" s="10">
        <f t="shared" si="1"/>
        <v>13.299999999999992</v>
      </c>
      <c r="G30" s="11">
        <f t="shared" si="0"/>
        <v>729.5353075170858</v>
      </c>
    </row>
    <row r="31" spans="6:7" ht="12.75">
      <c r="F31" s="10">
        <f t="shared" si="1"/>
        <v>13.399999999999991</v>
      </c>
      <c r="G31" s="11">
        <f t="shared" si="0"/>
        <v>709.0341685649219</v>
      </c>
    </row>
    <row r="32" spans="6:7" ht="12.75">
      <c r="F32" s="10">
        <f t="shared" si="1"/>
        <v>13.499999999999991</v>
      </c>
      <c r="G32" s="11">
        <f t="shared" si="0"/>
        <v>688.5330296127579</v>
      </c>
    </row>
    <row r="33" spans="6:7" ht="12.75">
      <c r="F33" s="10">
        <f t="shared" si="1"/>
        <v>13.59999999999999</v>
      </c>
      <c r="G33" s="11">
        <f t="shared" si="0"/>
        <v>668.031890660594</v>
      </c>
    </row>
    <row r="34" spans="6:7" ht="12.75">
      <c r="F34" s="10">
        <f t="shared" si="1"/>
        <v>13.69999999999999</v>
      </c>
      <c r="G34" s="11">
        <f t="shared" si="0"/>
        <v>647.5307517084301</v>
      </c>
    </row>
    <row r="35" spans="6:7" ht="12.75">
      <c r="F35" s="10">
        <f t="shared" si="1"/>
        <v>13.79999999999999</v>
      </c>
      <c r="G35" s="11">
        <f t="shared" si="0"/>
        <v>627.0296127562661</v>
      </c>
    </row>
    <row r="36" spans="6:7" ht="12.75">
      <c r="F36" s="10">
        <f t="shared" si="1"/>
        <v>13.89999999999999</v>
      </c>
      <c r="G36" s="11">
        <f t="shared" si="0"/>
        <v>606.5284738041022</v>
      </c>
    </row>
    <row r="37" spans="6:7" ht="12.75">
      <c r="F37" s="10">
        <f t="shared" si="1"/>
        <v>13.99999999999999</v>
      </c>
      <c r="G37" s="11">
        <f t="shared" si="0"/>
        <v>586.0273348519382</v>
      </c>
    </row>
    <row r="38" spans="6:7" ht="12.75">
      <c r="F38" s="10">
        <f t="shared" si="1"/>
        <v>14.099999999999989</v>
      </c>
      <c r="G38" s="11">
        <f t="shared" si="0"/>
        <v>565.5261958997743</v>
      </c>
    </row>
    <row r="39" spans="6:7" ht="12.75">
      <c r="F39" s="10">
        <f t="shared" si="1"/>
        <v>14.199999999999989</v>
      </c>
      <c r="G39" s="11">
        <f t="shared" si="0"/>
        <v>545.0250569476103</v>
      </c>
    </row>
    <row r="40" spans="6:7" ht="12.75">
      <c r="F40" s="10">
        <f t="shared" si="1"/>
        <v>14.299999999999988</v>
      </c>
      <c r="G40" s="11">
        <f t="shared" si="0"/>
        <v>524.5239179954464</v>
      </c>
    </row>
    <row r="41" spans="6:7" ht="12.75">
      <c r="F41" s="10">
        <f t="shared" si="1"/>
        <v>14.399999999999988</v>
      </c>
      <c r="G41" s="11">
        <f t="shared" si="0"/>
        <v>504.0227790432824</v>
      </c>
    </row>
    <row r="42" spans="6:7" ht="12.75">
      <c r="F42" s="10">
        <f t="shared" si="1"/>
        <v>14.499999999999988</v>
      </c>
      <c r="G42" s="11">
        <f t="shared" si="0"/>
        <v>483.5216400911185</v>
      </c>
    </row>
    <row r="43" spans="6:7" ht="12.75">
      <c r="F43" s="10">
        <f t="shared" si="1"/>
        <v>14.599999999999987</v>
      </c>
      <c r="G43" s="11">
        <f t="shared" si="0"/>
        <v>463.02050113895456</v>
      </c>
    </row>
    <row r="44" spans="6:7" ht="12.75">
      <c r="F44" s="14">
        <f t="shared" si="1"/>
        <v>14.699999999999987</v>
      </c>
      <c r="G44" s="15">
        <f t="shared" si="0"/>
        <v>442.51936218679054</v>
      </c>
    </row>
    <row r="45" spans="6:7" ht="12.75">
      <c r="F45" s="10">
        <f t="shared" si="1"/>
        <v>14.799999999999986</v>
      </c>
      <c r="G45" s="11">
        <f t="shared" si="0"/>
        <v>422.0182232346267</v>
      </c>
    </row>
    <row r="46" spans="6:7" ht="12.75">
      <c r="F46" s="10">
        <f t="shared" si="1"/>
        <v>14.899999999999986</v>
      </c>
      <c r="G46" s="11">
        <f t="shared" si="0"/>
        <v>401.5170842824627</v>
      </c>
    </row>
    <row r="47" spans="6:7" ht="12.75">
      <c r="F47" s="10">
        <f t="shared" si="1"/>
        <v>14.999999999999986</v>
      </c>
      <c r="G47" s="11">
        <f t="shared" si="0"/>
        <v>381.0159453302988</v>
      </c>
    </row>
    <row r="48" spans="6:7" ht="12.75">
      <c r="F48" s="10">
        <f t="shared" si="1"/>
        <v>15.099999999999985</v>
      </c>
      <c r="G48" s="11">
        <f t="shared" si="0"/>
        <v>360.51480637813484</v>
      </c>
    </row>
    <row r="49" spans="6:7" ht="12.75">
      <c r="F49" s="10">
        <f t="shared" si="1"/>
        <v>15.199999999999985</v>
      </c>
      <c r="G49" s="11">
        <f t="shared" si="0"/>
        <v>340.0136674259708</v>
      </c>
    </row>
    <row r="50" spans="6:7" ht="12.75">
      <c r="F50" s="10">
        <f t="shared" si="1"/>
        <v>15.299999999999985</v>
      </c>
      <c r="G50" s="11">
        <f t="shared" si="0"/>
        <v>319.512528473807</v>
      </c>
    </row>
    <row r="51" spans="6:7" ht="12.75">
      <c r="F51" s="10">
        <f t="shared" si="1"/>
        <v>15.399999999999984</v>
      </c>
      <c r="G51" s="11">
        <f t="shared" si="0"/>
        <v>299.01138952164297</v>
      </c>
    </row>
    <row r="52" spans="6:7" ht="12.75">
      <c r="F52" s="10">
        <f t="shared" si="1"/>
        <v>15.499999999999984</v>
      </c>
      <c r="G52" s="11">
        <f t="shared" si="0"/>
        <v>278.51025056947907</v>
      </c>
    </row>
    <row r="53" spans="6:7" ht="12.75">
      <c r="F53" s="10">
        <f t="shared" si="1"/>
        <v>15.599999999999984</v>
      </c>
      <c r="G53" s="11">
        <f t="shared" si="0"/>
        <v>258.0091116173151</v>
      </c>
    </row>
    <row r="54" spans="6:7" ht="12.75">
      <c r="F54" s="10">
        <f t="shared" si="1"/>
        <v>15.699999999999983</v>
      </c>
      <c r="G54" s="11">
        <f t="shared" si="0"/>
        <v>237.50797266515121</v>
      </c>
    </row>
    <row r="55" spans="6:7" ht="12.75">
      <c r="F55" s="10">
        <f t="shared" si="1"/>
        <v>15.799999999999983</v>
      </c>
      <c r="G55" s="11">
        <f t="shared" si="0"/>
        <v>217.00683371298723</v>
      </c>
    </row>
    <row r="56" spans="6:7" ht="12.75">
      <c r="F56" s="10">
        <f t="shared" si="1"/>
        <v>15.899999999999983</v>
      </c>
      <c r="G56" s="11">
        <f t="shared" si="0"/>
        <v>196.50569476082325</v>
      </c>
    </row>
    <row r="57" spans="6:7" ht="12.75">
      <c r="F57" s="16">
        <f t="shared" si="1"/>
        <v>15.999999999999982</v>
      </c>
      <c r="G57" s="11">
        <f t="shared" si="0"/>
        <v>176.00455580865938</v>
      </c>
    </row>
    <row r="58" spans="6:7" ht="12.75">
      <c r="F58" s="10">
        <f t="shared" si="1"/>
        <v>16.099999999999984</v>
      </c>
      <c r="G58" s="11">
        <f t="shared" si="0"/>
        <v>155.50341685649505</v>
      </c>
    </row>
    <row r="59" spans="6:7" ht="12.75">
      <c r="F59" s="10">
        <f t="shared" si="1"/>
        <v>16.199999999999985</v>
      </c>
      <c r="G59" s="11">
        <f t="shared" si="0"/>
        <v>135.00227790433073</v>
      </c>
    </row>
    <row r="60" spans="6:7" ht="12.75">
      <c r="F60" s="10">
        <f t="shared" si="1"/>
        <v>16.299999999999986</v>
      </c>
      <c r="G60" s="11">
        <f t="shared" si="0"/>
        <v>114.50113895216641</v>
      </c>
    </row>
    <row r="61" spans="6:7" ht="12.75">
      <c r="F61" s="10">
        <f t="shared" si="1"/>
        <v>16.399999999999988</v>
      </c>
      <c r="G61" s="11">
        <f t="shared" si="0"/>
        <v>94.00000000000209</v>
      </c>
    </row>
    <row r="62" spans="6:7" ht="12.75">
      <c r="F62" s="10">
        <f t="shared" si="1"/>
        <v>16.49999999999999</v>
      </c>
      <c r="G62" s="11">
        <f t="shared" si="0"/>
        <v>73.49886104783776</v>
      </c>
    </row>
    <row r="63" spans="6:7" ht="12.75">
      <c r="F63" s="10">
        <f t="shared" si="1"/>
        <v>16.59999999999999</v>
      </c>
      <c r="G63" s="11">
        <f t="shared" si="0"/>
        <v>52.997722095673446</v>
      </c>
    </row>
    <row r="64" spans="6:7" ht="12.75">
      <c r="F64" s="10">
        <f t="shared" si="1"/>
        <v>16.699999999999992</v>
      </c>
      <c r="G64" s="11">
        <f t="shared" si="0"/>
        <v>32.496583143509234</v>
      </c>
    </row>
    <row r="65" spans="6:7" ht="12.75">
      <c r="F65" s="10">
        <f t="shared" si="1"/>
        <v>16.799999999999994</v>
      </c>
      <c r="G65" s="11">
        <f t="shared" si="0"/>
        <v>11.995444191344912</v>
      </c>
    </row>
    <row r="66" spans="6:7" ht="12.75">
      <c r="F66" s="10">
        <f t="shared" si="1"/>
        <v>16.899999999999995</v>
      </c>
      <c r="G66" s="11">
        <f t="shared" si="0"/>
        <v>-8.505694760819521</v>
      </c>
    </row>
    <row r="67" spans="6:7" ht="12.75">
      <c r="F67" s="10">
        <f t="shared" si="1"/>
        <v>16.999999999999996</v>
      </c>
      <c r="G67" s="11">
        <f t="shared" si="0"/>
        <v>-29.00683371298384</v>
      </c>
    </row>
    <row r="68" spans="6:7" ht="12.75">
      <c r="F68" s="10">
        <f t="shared" si="1"/>
        <v>17.099999999999998</v>
      </c>
      <c r="G68" s="11">
        <f t="shared" si="0"/>
        <v>-49.507972665147946</v>
      </c>
    </row>
    <row r="69" spans="6:7" ht="12.75">
      <c r="F69" s="10">
        <f t="shared" si="1"/>
        <v>17.2</v>
      </c>
      <c r="G69" s="11">
        <f t="shared" si="0"/>
        <v>-70.00911161731227</v>
      </c>
    </row>
    <row r="70" spans="6:7" ht="12.75">
      <c r="F70" s="10">
        <f t="shared" si="1"/>
        <v>17.3</v>
      </c>
      <c r="G70" s="11">
        <f t="shared" si="0"/>
        <v>-90.51025056947658</v>
      </c>
    </row>
    <row r="71" spans="6:7" ht="12.75">
      <c r="F71" s="10">
        <f t="shared" si="1"/>
        <v>17.400000000000002</v>
      </c>
      <c r="G71" s="11">
        <f t="shared" si="0"/>
        <v>-111.01138952164091</v>
      </c>
    </row>
    <row r="72" spans="6:7" ht="12.75">
      <c r="F72" s="10">
        <f t="shared" si="1"/>
        <v>17.500000000000004</v>
      </c>
      <c r="G72" s="11">
        <f aca="true" t="shared" si="2" ref="G72:G87">($C$7-(($C$8-$C$7)/($C$9-$C$10))*(F72-$C$9))*1000+$C$11</f>
        <v>-131.51252847380522</v>
      </c>
    </row>
    <row r="73" spans="6:7" ht="12.75">
      <c r="F73" s="10">
        <f aca="true" t="shared" si="3" ref="F73:F87">F72+0.1</f>
        <v>17.600000000000005</v>
      </c>
      <c r="G73" s="11">
        <f t="shared" si="2"/>
        <v>-152.01366742596954</v>
      </c>
    </row>
    <row r="74" spans="6:7" ht="12.75">
      <c r="F74" s="10">
        <f t="shared" si="3"/>
        <v>17.700000000000006</v>
      </c>
      <c r="G74" s="11">
        <f t="shared" si="2"/>
        <v>-172.51480637813387</v>
      </c>
    </row>
    <row r="75" spans="6:7" ht="12.75">
      <c r="F75" s="10">
        <f t="shared" si="3"/>
        <v>17.800000000000008</v>
      </c>
      <c r="G75" s="11">
        <f t="shared" si="2"/>
        <v>-193.0159453302982</v>
      </c>
    </row>
    <row r="76" spans="6:7" ht="12.75">
      <c r="F76" s="10">
        <f t="shared" si="3"/>
        <v>17.90000000000001</v>
      </c>
      <c r="G76" s="11">
        <f t="shared" si="2"/>
        <v>-213.51708428246252</v>
      </c>
    </row>
    <row r="77" spans="6:7" ht="12.75">
      <c r="F77" s="10">
        <f t="shared" si="3"/>
        <v>18.00000000000001</v>
      </c>
      <c r="G77" s="11">
        <f t="shared" si="2"/>
        <v>-234.01822323462684</v>
      </c>
    </row>
    <row r="78" spans="6:7" ht="12.75">
      <c r="F78" s="10">
        <f t="shared" si="3"/>
        <v>18.100000000000012</v>
      </c>
      <c r="G78" s="11">
        <f t="shared" si="2"/>
        <v>-254.51936218679117</v>
      </c>
    </row>
    <row r="79" spans="6:7" ht="12.75">
      <c r="F79" s="10">
        <f t="shared" si="3"/>
        <v>18.200000000000014</v>
      </c>
      <c r="G79" s="11">
        <f t="shared" si="2"/>
        <v>-275.02050113895547</v>
      </c>
    </row>
    <row r="80" spans="6:7" ht="12.75">
      <c r="F80" s="10">
        <f t="shared" si="3"/>
        <v>18.300000000000015</v>
      </c>
      <c r="G80" s="11">
        <f t="shared" si="2"/>
        <v>-295.5216400911198</v>
      </c>
    </row>
    <row r="81" spans="6:7" ht="12.75">
      <c r="F81" s="10">
        <f t="shared" si="3"/>
        <v>18.400000000000016</v>
      </c>
      <c r="G81" s="11">
        <f t="shared" si="2"/>
        <v>-316.0227790432841</v>
      </c>
    </row>
    <row r="82" spans="6:7" ht="12.75">
      <c r="F82" s="10">
        <f t="shared" si="3"/>
        <v>18.500000000000018</v>
      </c>
      <c r="G82" s="11">
        <f t="shared" si="2"/>
        <v>-336.52391799544847</v>
      </c>
    </row>
    <row r="83" spans="6:7" ht="12.75">
      <c r="F83" s="10">
        <f t="shared" si="3"/>
        <v>18.60000000000002</v>
      </c>
      <c r="G83" s="11">
        <f t="shared" si="2"/>
        <v>-357.02505694761254</v>
      </c>
    </row>
    <row r="84" spans="6:7" ht="12.75">
      <c r="F84" s="10">
        <f t="shared" si="3"/>
        <v>18.70000000000002</v>
      </c>
      <c r="G84" s="11">
        <f t="shared" si="2"/>
        <v>-377.5261958997769</v>
      </c>
    </row>
    <row r="85" spans="6:7" ht="12.75">
      <c r="F85" s="10">
        <f t="shared" si="3"/>
        <v>18.800000000000022</v>
      </c>
      <c r="G85" s="11">
        <f t="shared" si="2"/>
        <v>-398.0273348519412</v>
      </c>
    </row>
    <row r="86" spans="6:7" ht="12.75">
      <c r="F86" s="10">
        <f t="shared" si="3"/>
        <v>18.900000000000023</v>
      </c>
      <c r="G86" s="11">
        <f t="shared" si="2"/>
        <v>-418.5284738041055</v>
      </c>
    </row>
    <row r="87" spans="6:7" ht="12.75">
      <c r="F87" s="10">
        <f t="shared" si="3"/>
        <v>19.000000000000025</v>
      </c>
      <c r="G87" s="11">
        <f t="shared" si="2"/>
        <v>-439.02961275626984</v>
      </c>
    </row>
  </sheetData>
  <mergeCells count="1">
    <mergeCell ref="E5:H5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2:F3"/>
  <sheetViews>
    <sheetView workbookViewId="0" topLeftCell="A1">
      <selection activeCell="F6" sqref="F6"/>
    </sheetView>
  </sheetViews>
  <sheetFormatPr defaultColWidth="9.140625" defaultRowHeight="12.75"/>
  <sheetData>
    <row r="2" spans="5:6" ht="12.75">
      <c r="E2" t="s">
        <v>33</v>
      </c>
      <c r="F2" t="s">
        <v>34</v>
      </c>
    </row>
    <row r="3" spans="5:6" ht="12.75">
      <c r="E3" t="s">
        <v>35</v>
      </c>
      <c r="F3" t="s">
        <v>36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LT1</dc:creator>
  <cp:keywords/>
  <dc:description/>
  <cp:lastModifiedBy> Jon</cp:lastModifiedBy>
  <cp:lastPrinted>2007-01-24T05:32:35Z</cp:lastPrinted>
  <dcterms:created xsi:type="dcterms:W3CDTF">2003-10-12T23:45:46Z</dcterms:created>
  <dcterms:modified xsi:type="dcterms:W3CDTF">2012-08-22T03:55:19Z</dcterms:modified>
  <cp:category/>
  <cp:version/>
  <cp:contentType/>
  <cp:contentStatus/>
</cp:coreProperties>
</file>